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y Briefcase\Products\"/>
    </mc:Choice>
  </mc:AlternateContent>
  <bookViews>
    <workbookView xWindow="0" yWindow="0" windowWidth="14505" windowHeight="4365"/>
  </bookViews>
  <sheets>
    <sheet name="Sheet2" sheetId="2" r:id="rId1"/>
    <sheet name="Sheet3" sheetId="3" r:id="rId2"/>
    <sheet name="Sheet4" sheetId="4" r:id="rId3"/>
    <sheet name="Sheet5" sheetId="5" r:id="rId4"/>
    <sheet name="Sheet6" sheetId="6" r:id="rId5"/>
    <sheet name="Sheet7" sheetId="7" r:id="rId6"/>
    <sheet name="Sheet8" sheetId="8" r:id="rId7"/>
    <sheet name="Sheet9" sheetId="9" r:id="rId8"/>
    <sheet name="Sheet10" sheetId="10" r:id="rId9"/>
    <sheet name="Sheet11" sheetId="11" r:id="rId10"/>
    <sheet name="Sheet12" sheetId="12" r:id="rId11"/>
    <sheet name="Sheet13" sheetId="13" r:id="rId12"/>
  </sheets>
  <definedNames>
    <definedName name="Cost">Sheet2!$F$6</definedName>
    <definedName name="HRD">Sheet2!$F$2</definedName>
    <definedName name="HRM">Sheet2!$F$4</definedName>
    <definedName name="HRSD">Sheet2!$E$2</definedName>
    <definedName name="HRW">Sheet2!$F$3</definedName>
    <definedName name="WATT">Sheet2!$F$5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J8" i="2"/>
  <c r="K8" i="2"/>
  <c r="L8" i="2"/>
  <c r="M8" i="2"/>
  <c r="N8" i="2"/>
  <c r="O8" i="2"/>
  <c r="D8" i="2"/>
  <c r="F4" i="2"/>
  <c r="G10" i="2" s="1"/>
  <c r="E9" i="2"/>
  <c r="F9" i="2"/>
  <c r="G9" i="2"/>
  <c r="H9" i="2"/>
  <c r="I9" i="2"/>
  <c r="J9" i="2"/>
  <c r="K9" i="2"/>
  <c r="L9" i="2"/>
  <c r="M9" i="2"/>
  <c r="N9" i="2"/>
  <c r="O9" i="2"/>
  <c r="D9" i="2"/>
  <c r="E17" i="2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E10" i="2" l="1"/>
  <c r="L10" i="2"/>
  <c r="D11" i="2"/>
  <c r="K10" i="2"/>
  <c r="D10" i="2"/>
  <c r="H10" i="2"/>
  <c r="O10" i="2"/>
  <c r="N10" i="2"/>
  <c r="J10" i="2"/>
  <c r="F10" i="2"/>
  <c r="M10" i="2"/>
  <c r="I10" i="2"/>
  <c r="F11" i="2"/>
  <c r="F18" i="2" l="1"/>
  <c r="F19" i="2" s="1"/>
  <c r="F12" i="2"/>
  <c r="D18" i="2"/>
  <c r="D19" i="2" s="1"/>
  <c r="D12" i="2"/>
  <c r="E11" i="2"/>
  <c r="G11" i="2"/>
  <c r="G18" i="2" l="1"/>
  <c r="G19" i="2" s="1"/>
  <c r="G12" i="2"/>
  <c r="E18" i="2"/>
  <c r="E19" i="2" s="1"/>
  <c r="E12" i="2"/>
  <c r="H11" i="2"/>
  <c r="H18" i="2" l="1"/>
  <c r="H19" i="2" s="1"/>
  <c r="H12" i="2"/>
  <c r="I11" i="2"/>
  <c r="I18" i="2" l="1"/>
  <c r="I19" i="2" s="1"/>
  <c r="I12" i="2"/>
  <c r="J11" i="2"/>
  <c r="J18" i="2" l="1"/>
  <c r="J19" i="2" s="1"/>
  <c r="J12" i="2"/>
  <c r="K11" i="2"/>
  <c r="K18" i="2" l="1"/>
  <c r="K19" i="2" s="1"/>
  <c r="K12" i="2"/>
  <c r="L11" i="2"/>
  <c r="L18" i="2" l="1"/>
  <c r="L19" i="2" s="1"/>
  <c r="L12" i="2"/>
  <c r="M11" i="2"/>
  <c r="M18" i="2" l="1"/>
  <c r="M19" i="2" s="1"/>
  <c r="M12" i="2"/>
  <c r="N11" i="2"/>
  <c r="N18" i="2" l="1"/>
  <c r="N19" i="2" s="1"/>
  <c r="N12" i="2"/>
  <c r="O11" i="2"/>
  <c r="O18" i="2" l="1"/>
  <c r="O19" i="2" s="1"/>
  <c r="O12" i="2"/>
  <c r="D14" i="2" s="1"/>
  <c r="D21" i="2" l="1"/>
  <c r="E23" i="2" s="1"/>
  <c r="F30" i="2" l="1"/>
  <c r="F28" i="2"/>
</calcChain>
</file>

<file path=xl/sharedStrings.xml><?xml version="1.0" encoding="utf-8"?>
<sst xmlns="http://schemas.openxmlformats.org/spreadsheetml/2006/main" count="51" uniqueCount="38">
  <si>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</si>
  <si>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</si>
  <si>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</si>
  <si>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</si>
  <si>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</si>
  <si>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</si>
  <si>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</si>
  <si>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</si>
  <si>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</si>
  <si>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</si>
  <si>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</si>
  <si>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</si>
  <si>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HRS/Day</t>
  </si>
  <si>
    <t>Hrs/Mo</t>
  </si>
  <si>
    <t>$/kWh</t>
  </si>
  <si>
    <t>Total Yearly</t>
  </si>
  <si>
    <t>New Yearly</t>
  </si>
  <si>
    <t>Total Yearly Savings!</t>
  </si>
  <si>
    <t>ELR Cost</t>
  </si>
  <si>
    <t>YEARS</t>
  </si>
  <si>
    <t>Current Cost $</t>
  </si>
  <si>
    <t>Comp. Cost</t>
  </si>
  <si>
    <t>Years</t>
  </si>
  <si>
    <t xml:space="preserve"> </t>
  </si>
  <si>
    <t>The ELR purchase ROI</t>
  </si>
  <si>
    <t>ELR Efficiency</t>
  </si>
  <si>
    <t>ELR ROI Calculator</t>
  </si>
  <si>
    <t>Total kWh/Mo</t>
  </si>
  <si>
    <t>Hrs/Day</t>
  </si>
  <si>
    <t>Days/Week</t>
  </si>
  <si>
    <t>Total Hrs/Mo</t>
  </si>
  <si>
    <t>Enter Usage Data</t>
  </si>
  <si>
    <t>Watts</t>
  </si>
  <si>
    <t>Usage</t>
  </si>
  <si>
    <t>ROI versus buying traditional</t>
  </si>
  <si>
    <t>ELR Usage</t>
  </si>
  <si>
    <t xml:space="preserve">New Cost </t>
  </si>
  <si>
    <t>New kWh/Mo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</si>
</sst>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2" fillId="0" borderId="2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164" fontId="2" fillId="0" borderId="1" xfId="0" applyNumberFormat="1" applyFont="1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/>
    <xf numFmtId="164" fontId="10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/>
    <xf numFmtId="0" fontId="6" fillId="0" borderId="2" xfId="0" applyFont="1" applyBorder="1"/>
    <xf numFmtId="0" fontId="14" fillId="0" borderId="1" xfId="0" applyFont="1" applyBorder="1" applyAlignment="1">
      <alignment vertic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164" fontId="0" fillId="0" borderId="7" xfId="1" applyNumberFormat="1" applyFont="1" applyBorder="1"/>
    <xf numFmtId="0" fontId="7" fillId="2" borderId="11" xfId="0" applyFont="1" applyFill="1" applyBorder="1"/>
    <xf numFmtId="0" fontId="0" fillId="0" borderId="12" xfId="0" applyBorder="1"/>
    <xf numFmtId="0" fontId="2" fillId="0" borderId="7" xfId="0" applyFont="1" applyBorder="1"/>
    <xf numFmtId="0" fontId="0" fillId="0" borderId="8" xfId="0" applyBorder="1"/>
    <xf numFmtId="0" fontId="6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6" fillId="0" borderId="7" xfId="0" applyFont="1" applyBorder="1"/>
    <xf numFmtId="9" fontId="0" fillId="0" borderId="7" xfId="2" applyFont="1" applyBorder="1"/>
    <xf numFmtId="9" fontId="0" fillId="0" borderId="7" xfId="0" applyNumberFormat="1" applyBorder="1"/>
    <xf numFmtId="164" fontId="0" fillId="0" borderId="7" xfId="0" applyNumberFormat="1" applyBorder="1"/>
    <xf numFmtId="0" fontId="0" fillId="0" borderId="13" xfId="0" applyBorder="1"/>
    <xf numFmtId="0" fontId="0" fillId="0" borderId="14" xfId="0" applyBorder="1"/>
    <xf numFmtId="0" fontId="2" fillId="0" borderId="11" xfId="0" applyFont="1" applyBorder="1"/>
    <xf numFmtId="0" fontId="2" fillId="0" borderId="8" xfId="0" applyFont="1" applyBorder="1"/>
    <xf numFmtId="0" fontId="7" fillId="3" borderId="15" xfId="0" applyFont="1" applyFill="1" applyBorder="1" applyAlignment="1"/>
    <xf numFmtId="0" fontId="6" fillId="3" borderId="17" xfId="0" applyFont="1" applyFill="1" applyBorder="1" applyAlignment="1"/>
    <xf numFmtId="165" fontId="8" fillId="3" borderId="17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2" fillId="0" borderId="12" xfId="0" applyFont="1" applyBorder="1" applyAlignment="1"/>
    <xf numFmtId="0" fontId="2" fillId="0" borderId="10" xfId="0" applyFont="1" applyBorder="1" applyAlignment="1"/>
    <xf numFmtId="0" fontId="0" fillId="3" borderId="17" xfId="0" applyFill="1" applyBorder="1" applyAlignment="1"/>
    <xf numFmtId="165" fontId="8" fillId="3" borderId="17" xfId="0" applyNumberFormat="1" applyFont="1" applyFill="1" applyBorder="1" applyAlignment="1">
      <alignment horizontal="right"/>
    </xf>
    <xf numFmtId="0" fontId="6" fillId="3" borderId="16" xfId="0" applyFont="1" applyFill="1" applyBorder="1" applyAlignment="1">
      <alignment vertical="center"/>
    </xf>
    <xf numFmtId="0" fontId="6" fillId="5" borderId="15" xfId="0" applyFont="1" applyFill="1" applyBorder="1"/>
    <xf numFmtId="164" fontId="11" fillId="5" borderId="16" xfId="0" applyNumberFormat="1" applyFont="1" applyFill="1" applyBorder="1" applyAlignment="1"/>
    <xf numFmtId="44" fontId="9" fillId="5" borderId="16" xfId="0" applyNumberFormat="1" applyFont="1" applyFill="1" applyBorder="1"/>
    <xf numFmtId="0" fontId="4" fillId="6" borderId="17" xfId="0" applyFont="1" applyFill="1" applyBorder="1" applyAlignment="1">
      <alignment vertical="center"/>
    </xf>
    <xf numFmtId="164" fontId="10" fillId="6" borderId="16" xfId="0" applyNumberFormat="1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4" fillId="0" borderId="3" xfId="0" applyFont="1" applyBorder="1"/>
    <xf numFmtId="0" fontId="0" fillId="0" borderId="8" xfId="0" applyBorder="1" applyAlignment="1">
      <alignment horizontal="right"/>
    </xf>
    <xf numFmtId="0" fontId="2" fillId="4" borderId="18" xfId="0" applyFont="1" applyFill="1" applyBorder="1"/>
    <xf numFmtId="0" fontId="0" fillId="4" borderId="18" xfId="0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44" fontId="0" fillId="4" borderId="18" xfId="1" applyFont="1" applyFill="1" applyBorder="1" applyAlignment="1">
      <alignment horizontal="center"/>
    </xf>
    <xf numFmtId="0" fontId="13" fillId="0" borderId="8" xfId="0" applyFont="1" applyBorder="1"/>
    <xf numFmtId="0" fontId="7" fillId="0" borderId="2" xfId="0" applyFont="1" applyBorder="1"/>
    <xf numFmtId="164" fontId="7" fillId="0" borderId="1" xfId="1" applyNumberFormat="1" applyFont="1" applyBorder="1" applyAlignment="1"/>
    <xf numFmtId="164" fontId="7" fillId="0" borderId="1" xfId="1" applyNumberFormat="1" applyFont="1" applyBorder="1"/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COMPARE USEAGE!</a:t>
            </a:r>
          </a:p>
        </c:rich>
      </c:tx>
      <c:layout>
        <c:manualLayout>
          <c:xMode val="edge"/>
          <c:yMode val="edge"/>
          <c:x val="0.26592024849238299"/>
          <c:y val="3.2035597350378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Sheet2!$C$11</c:f>
              <c:strCache>
                <c:ptCount val="1"/>
                <c:pt idx="0">
                  <c:v>Total kWh/Mo</c:v>
                </c:pt>
              </c:strCache>
            </c:strRef>
          </c:tx>
          <c:spPr>
            <a:solidFill>
              <a:srgbClr val="FF0000">
                <a:alpha val="85000"/>
              </a:srgbClr>
            </a:solidFill>
            <a:ln w="9525" cap="flat" cmpd="sng" algn="ctr">
              <a:solidFill>
                <a:schemeClr val="tx1"/>
              </a:solidFill>
              <a:round/>
            </a:ln>
            <a:effectLst/>
            <a:sp3d contourW="9525">
              <a:contourClr>
                <a:schemeClr val="tx1"/>
              </a:contourClr>
            </a:sp3d>
          </c:spPr>
          <c:invertIfNegative val="0"/>
          <c:val>
            <c:numRef>
              <c:f>Sheet2!$D$11:$O$11</c:f>
              <c:numCache>
                <c:formatCode>General</c:formatCode>
                <c:ptCount val="12"/>
                <c:pt idx="0">
                  <c:v>6240.0000000000009</c:v>
                </c:pt>
                <c:pt idx="1">
                  <c:v>6240.0000000000009</c:v>
                </c:pt>
                <c:pt idx="2">
                  <c:v>6240.0000000000009</c:v>
                </c:pt>
                <c:pt idx="3">
                  <c:v>6240.0000000000009</c:v>
                </c:pt>
                <c:pt idx="4">
                  <c:v>6240.0000000000009</c:v>
                </c:pt>
                <c:pt idx="5">
                  <c:v>6240.0000000000009</c:v>
                </c:pt>
                <c:pt idx="6">
                  <c:v>6240.0000000000009</c:v>
                </c:pt>
                <c:pt idx="7">
                  <c:v>6240.0000000000009</c:v>
                </c:pt>
                <c:pt idx="8">
                  <c:v>6240.0000000000009</c:v>
                </c:pt>
                <c:pt idx="9">
                  <c:v>6240.0000000000009</c:v>
                </c:pt>
                <c:pt idx="10">
                  <c:v>6240.0000000000009</c:v>
                </c:pt>
                <c:pt idx="11">
                  <c:v>6240.0000000000009</c:v>
                </c:pt>
              </c:numCache>
            </c:numRef>
          </c:val>
        </c:ser>
        <c:ser>
          <c:idx val="1"/>
          <c:order val="1"/>
          <c:tx>
            <c:strRef>
              <c:f>Sheet2!$C$18</c:f>
              <c:strCache>
                <c:ptCount val="1"/>
                <c:pt idx="0">
                  <c:v>New kWh/Mo</c:v>
                </c:pt>
              </c:strCache>
            </c:strRef>
          </c:tx>
          <c:spPr>
            <a:solidFill>
              <a:schemeClr val="accent6">
                <a:lumMod val="75000"/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val>
            <c:numRef>
              <c:f>Sheet2!$D$18:$O$18</c:f>
              <c:numCache>
                <c:formatCode>General</c:formatCode>
                <c:ptCount val="12"/>
                <c:pt idx="0">
                  <c:v>374.40000000000038</c:v>
                </c:pt>
                <c:pt idx="1">
                  <c:v>374.40000000000038</c:v>
                </c:pt>
                <c:pt idx="2">
                  <c:v>374.40000000000038</c:v>
                </c:pt>
                <c:pt idx="3">
                  <c:v>374.40000000000038</c:v>
                </c:pt>
                <c:pt idx="4">
                  <c:v>374.40000000000038</c:v>
                </c:pt>
                <c:pt idx="5">
                  <c:v>374.40000000000038</c:v>
                </c:pt>
                <c:pt idx="6">
                  <c:v>374.40000000000038</c:v>
                </c:pt>
                <c:pt idx="7">
                  <c:v>374.40000000000038</c:v>
                </c:pt>
                <c:pt idx="8">
                  <c:v>374.40000000000038</c:v>
                </c:pt>
                <c:pt idx="9">
                  <c:v>374.40000000000038</c:v>
                </c:pt>
                <c:pt idx="10">
                  <c:v>374.40000000000038</c:v>
                </c:pt>
                <c:pt idx="11">
                  <c:v>374.40000000000038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456128"/>
        <c:axId val="204457304"/>
        <c:axId val="0"/>
      </c:bar3DChart>
      <c:catAx>
        <c:axId val="204456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57304"/>
        <c:crosses val="autoZero"/>
        <c:auto val="1"/>
        <c:lblAlgn val="ctr"/>
        <c:lblOffset val="100"/>
        <c:noMultiLvlLbl val="0"/>
      </c:catAx>
      <c:valAx>
        <c:axId val="20445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5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softEdge rad="88900"/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256646</xdr:colOff>
      <xdr:row>20</xdr:row>
      <xdr:rowOff>50270</xdr:rowOff>
    </xdr:from>
    <xdr:to>
      <xdr:col>14</xdr:col>
      <xdr:colOff>775229</xdr:colOff>
      <xdr:row>31</xdr:row>
      <xdr:rowOff>169333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537104</xdr:colOff>
      <xdr:row>1</xdr:row>
      <xdr:rowOff>93133</xdr:rowOff>
    </xdr:from>
    <xdr:to>
      <xdr:col>3</xdr:col>
      <xdr:colOff>808663</xdr:colOff>
      <xdr:row>4</xdr:row>
      <xdr:rowOff>68792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687" y="320675"/>
          <a:ext cx="1963835" cy="600076"/>
        </a:xfrm>
        <a:prstGeom prst="rect">
          <a:avLst/>
        </a:prstGeom>
      </xdr:spPr>
    </xdr:pic>
    <xdr:clientData/>
  </xdr:twoCellAnchor>
  <xdr:oneCellAnchor>
    <xdr:from>
      <xdr:col>9</xdr:col>
      <xdr:colOff>714903</xdr:colOff>
      <xdr:row>20</xdr:row>
      <xdr:rowOff>48153</xdr:rowOff>
    </xdr:from>
    <xdr:ext cx="65" cy="172227"/>
    <xdr:sp macro="" textlink="">
      <xdr:nvSpPr>
        <xdr:cNvPr id="5" name="TextBox 4"/>
        <xdr:cNvSpPr txBox="1"/>
      </xdr:nvSpPr>
      <xdr:spPr>
        <a:xfrm>
          <a:off x="7906279" y="393752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49737</xdr:colOff>
      <xdr:row>21</xdr:row>
      <xdr:rowOff>21169</xdr:rowOff>
    </xdr:from>
    <xdr:to>
      <xdr:col>5</xdr:col>
      <xdr:colOff>657178</xdr:colOff>
      <xdr:row>23</xdr:row>
      <xdr:rowOff>155080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9613" y="4206878"/>
          <a:ext cx="607441" cy="583702"/>
        </a:xfrm>
        <a:prstGeom prst="rect">
          <a:avLst/>
        </a:prstGeom>
      </xdr:spPr>
    </xdr:pic>
    <xdr:clientData/>
  </xdr:twoCellAnchor>
  <xdr:twoCellAnchor editAs="oneCell">
    <xdr:from>
      <xdr:col>11</xdr:col>
      <xdr:colOff>777551</xdr:colOff>
      <xdr:row>1</xdr:row>
      <xdr:rowOff>21164</xdr:rowOff>
    </xdr:from>
    <xdr:to>
      <xdr:col>15</xdr:col>
      <xdr:colOff>2118</xdr:colOff>
      <xdr:row>5</xdr:row>
      <xdr:rowOff>47622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4677" y="248706"/>
          <a:ext cx="2296908" cy="851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="90" zoomScaleNormal="90" zoomScaleSheetLayoutView="80" workbookViewId="0">
      <selection activeCell="U2" sqref="U2"/>
    </sheetView>
  </sheetViews>
  <sheetFormatPr defaultRowHeight="15" x14ac:dyDescent="0.25"/>
  <cols>
    <col min="1" max="2" width="9" style="1"/>
    <col min="3" max="3" width="14" customWidth="1"/>
    <col min="4" max="4" width="13.28515625" customWidth="1"/>
    <col min="5" max="5" width="12.85546875" customWidth="1"/>
    <col min="6" max="15" width="10.85546875" customWidth="1"/>
  </cols>
  <sheetData>
    <row r="1" spans="1:22" ht="18.75" x14ac:dyDescent="0.3">
      <c r="A1" s="2"/>
      <c r="B1" s="2"/>
      <c r="D1" s="3"/>
      <c r="E1" s="62" t="s">
        <v>31</v>
      </c>
      <c r="F1" s="57"/>
      <c r="G1" s="2"/>
      <c r="H1" s="2"/>
      <c r="I1" s="2"/>
      <c r="J1" s="2"/>
      <c r="K1" s="2"/>
      <c r="L1" s="2"/>
      <c r="M1" s="2"/>
      <c r="N1" s="2"/>
      <c r="O1" s="5"/>
      <c r="P1" s="2"/>
      <c r="Q1" s="5"/>
      <c r="R1" s="2"/>
      <c r="S1" s="2"/>
    </row>
    <row r="2" spans="1:22" ht="18" customHeight="1" x14ac:dyDescent="0.25">
      <c r="A2" s="2"/>
      <c r="B2" s="2"/>
      <c r="C2" s="6"/>
      <c r="D2" s="56"/>
      <c r="E2" s="58" t="s">
        <v>28</v>
      </c>
      <c r="F2" s="59">
        <v>24</v>
      </c>
      <c r="G2" s="4"/>
      <c r="H2" s="2"/>
      <c r="I2" s="2"/>
      <c r="J2" s="16"/>
      <c r="K2" s="16"/>
      <c r="L2" s="16"/>
      <c r="M2" s="16"/>
      <c r="N2" s="2"/>
      <c r="O2" s="5"/>
      <c r="P2" s="2"/>
      <c r="Q2" s="5"/>
      <c r="R2" s="2"/>
      <c r="S2" s="2"/>
    </row>
    <row r="3" spans="1:22" s="1" customFormat="1" ht="15.75" customHeight="1" x14ac:dyDescent="0.25">
      <c r="A3" s="2"/>
      <c r="B3" s="2"/>
      <c r="C3" s="6"/>
      <c r="D3" s="56"/>
      <c r="E3" s="58" t="s">
        <v>29</v>
      </c>
      <c r="F3" s="59">
        <v>5.2</v>
      </c>
      <c r="G3" s="4"/>
      <c r="H3" s="66" t="s">
        <v>26</v>
      </c>
      <c r="I3" s="67"/>
      <c r="J3" s="67"/>
      <c r="K3" s="67"/>
      <c r="L3" s="67"/>
      <c r="M3" s="16"/>
      <c r="N3" s="2"/>
      <c r="O3" s="5"/>
      <c r="P3" s="2"/>
      <c r="Q3" s="5"/>
      <c r="R3" s="2"/>
      <c r="S3" s="2"/>
    </row>
    <row r="4" spans="1:22" s="1" customFormat="1" ht="15.4" customHeight="1" x14ac:dyDescent="0.25">
      <c r="A4" s="2"/>
      <c r="B4" s="2"/>
      <c r="D4" s="56"/>
      <c r="E4" s="58" t="s">
        <v>30</v>
      </c>
      <c r="F4" s="59">
        <f>(HRD*HRW)*4</f>
        <v>499.20000000000005</v>
      </c>
      <c r="G4" s="4"/>
      <c r="H4" s="68"/>
      <c r="I4" s="69"/>
      <c r="J4" s="69"/>
      <c r="K4" s="69"/>
      <c r="L4" s="69"/>
      <c r="M4" s="2"/>
      <c r="N4" s="2"/>
      <c r="O4" s="5"/>
      <c r="P4" s="2"/>
      <c r="Q4" s="5"/>
      <c r="R4" s="2"/>
      <c r="S4" s="2"/>
    </row>
    <row r="5" spans="1:22" s="1" customFormat="1" ht="15.75" x14ac:dyDescent="0.25">
      <c r="A5" s="2"/>
      <c r="B5" s="2"/>
      <c r="C5" s="15"/>
      <c r="D5" s="56"/>
      <c r="E5" s="58" t="s">
        <v>32</v>
      </c>
      <c r="F5" s="59">
        <v>12500</v>
      </c>
      <c r="G5" s="4"/>
      <c r="H5" s="2"/>
      <c r="I5" s="2"/>
      <c r="J5" s="2"/>
      <c r="K5" s="2"/>
      <c r="L5" s="2"/>
      <c r="M5" s="2"/>
      <c r="N5" s="2"/>
      <c r="O5" s="5"/>
      <c r="P5" s="2"/>
      <c r="Q5" s="5"/>
      <c r="R5" s="2"/>
      <c r="S5" s="2"/>
    </row>
    <row r="6" spans="1:22" s="1" customFormat="1" ht="15.75" x14ac:dyDescent="0.25">
      <c r="A6" s="2"/>
      <c r="B6" s="2"/>
      <c r="C6" s="15"/>
      <c r="D6" s="56"/>
      <c r="E6" s="58" t="s">
        <v>14</v>
      </c>
      <c r="F6" s="61">
        <v>0.11</v>
      </c>
      <c r="G6" s="4"/>
      <c r="H6" s="2"/>
      <c r="I6" s="2"/>
      <c r="J6" s="2"/>
      <c r="K6" s="2"/>
      <c r="L6" s="2"/>
      <c r="M6" s="2"/>
      <c r="N6" s="2"/>
      <c r="O6" s="5"/>
      <c r="P6" s="2"/>
      <c r="Q6" s="5"/>
      <c r="R6" s="2"/>
      <c r="S6" s="2"/>
    </row>
    <row r="7" spans="1:22" ht="18.75" x14ac:dyDescent="0.3">
      <c r="A7" s="2"/>
      <c r="B7" s="2"/>
      <c r="C7" s="24" t="s">
        <v>33</v>
      </c>
      <c r="D7" s="17" t="s">
        <v>0</v>
      </c>
      <c r="E7" s="60" t="s">
        <v>1</v>
      </c>
      <c r="F7" s="60" t="s">
        <v>2</v>
      </c>
      <c r="G7" s="17" t="s">
        <v>3</v>
      </c>
      <c r="H7" s="17" t="s">
        <v>4</v>
      </c>
      <c r="I7" s="17" t="s">
        <v>5</v>
      </c>
      <c r="J7" s="17" t="s">
        <v>6</v>
      </c>
      <c r="K7" s="17" t="s">
        <v>7</v>
      </c>
      <c r="L7" s="17" t="s">
        <v>8</v>
      </c>
      <c r="M7" s="17" t="s">
        <v>9</v>
      </c>
      <c r="N7" s="17" t="s">
        <v>10</v>
      </c>
      <c r="O7" s="18" t="s">
        <v>11</v>
      </c>
      <c r="P7" s="2"/>
      <c r="Q7" s="5"/>
      <c r="R7" s="2"/>
      <c r="S7" s="2"/>
    </row>
    <row r="8" spans="1:22" x14ac:dyDescent="0.25">
      <c r="A8" s="2"/>
      <c r="B8" s="5"/>
      <c r="C8" s="26" t="s">
        <v>32</v>
      </c>
      <c r="D8" s="21">
        <f t="shared" ref="D8:O8" si="0">WATT</f>
        <v>12500</v>
      </c>
      <c r="E8" s="21">
        <f t="shared" si="0"/>
        <v>12500</v>
      </c>
      <c r="F8" s="21">
        <f t="shared" si="0"/>
        <v>12500</v>
      </c>
      <c r="G8" s="21">
        <f t="shared" si="0"/>
        <v>12500</v>
      </c>
      <c r="H8" s="21">
        <f t="shared" si="0"/>
        <v>12500</v>
      </c>
      <c r="I8" s="21">
        <f t="shared" si="0"/>
        <v>12500</v>
      </c>
      <c r="J8" s="21">
        <f t="shared" si="0"/>
        <v>12500</v>
      </c>
      <c r="K8" s="21">
        <f t="shared" si="0"/>
        <v>12500</v>
      </c>
      <c r="L8" s="21">
        <f t="shared" si="0"/>
        <v>12500</v>
      </c>
      <c r="M8" s="21">
        <f t="shared" si="0"/>
        <v>12500</v>
      </c>
      <c r="N8" s="21">
        <f t="shared" si="0"/>
        <v>12500</v>
      </c>
      <c r="O8" s="21">
        <f t="shared" si="0"/>
        <v>12500</v>
      </c>
      <c r="P8" s="4"/>
      <c r="Q8" s="5"/>
      <c r="R8" s="2"/>
      <c r="S8" s="2"/>
    </row>
    <row r="9" spans="1:22" x14ac:dyDescent="0.25">
      <c r="A9" s="2"/>
      <c r="B9" s="5"/>
      <c r="C9" s="26" t="s">
        <v>12</v>
      </c>
      <c r="D9" s="21">
        <f t="shared" ref="D9:O9" si="1">HRD</f>
        <v>24</v>
      </c>
      <c r="E9" s="21">
        <f t="shared" si="1"/>
        <v>24</v>
      </c>
      <c r="F9" s="21">
        <f t="shared" si="1"/>
        <v>24</v>
      </c>
      <c r="G9" s="21">
        <f t="shared" si="1"/>
        <v>24</v>
      </c>
      <c r="H9" s="21">
        <f t="shared" si="1"/>
        <v>24</v>
      </c>
      <c r="I9" s="21">
        <f t="shared" si="1"/>
        <v>24</v>
      </c>
      <c r="J9" s="21">
        <f t="shared" si="1"/>
        <v>24</v>
      </c>
      <c r="K9" s="21">
        <f t="shared" si="1"/>
        <v>24</v>
      </c>
      <c r="L9" s="21">
        <f t="shared" si="1"/>
        <v>24</v>
      </c>
      <c r="M9" s="21">
        <f t="shared" si="1"/>
        <v>24</v>
      </c>
      <c r="N9" s="21">
        <f t="shared" si="1"/>
        <v>24</v>
      </c>
      <c r="O9" s="21">
        <f t="shared" si="1"/>
        <v>24</v>
      </c>
      <c r="P9" s="4"/>
      <c r="Q9" s="5"/>
      <c r="R9" s="2"/>
      <c r="S9" s="2"/>
    </row>
    <row r="10" spans="1:22" x14ac:dyDescent="0.25">
      <c r="A10" s="2"/>
      <c r="B10" s="5"/>
      <c r="C10" s="26" t="s">
        <v>13</v>
      </c>
      <c r="D10" s="22">
        <f t="shared" ref="D10:O10" si="2">HRM</f>
        <v>499.20000000000005</v>
      </c>
      <c r="E10" s="22">
        <f t="shared" si="2"/>
        <v>499.20000000000005</v>
      </c>
      <c r="F10" s="22">
        <f t="shared" si="2"/>
        <v>499.20000000000005</v>
      </c>
      <c r="G10" s="22">
        <f t="shared" si="2"/>
        <v>499.20000000000005</v>
      </c>
      <c r="H10" s="22">
        <f t="shared" si="2"/>
        <v>499.20000000000005</v>
      </c>
      <c r="I10" s="22">
        <f t="shared" si="2"/>
        <v>499.20000000000005</v>
      </c>
      <c r="J10" s="22">
        <f t="shared" si="2"/>
        <v>499.20000000000005</v>
      </c>
      <c r="K10" s="22">
        <f t="shared" si="2"/>
        <v>499.20000000000005</v>
      </c>
      <c r="L10" s="22">
        <f t="shared" si="2"/>
        <v>499.20000000000005</v>
      </c>
      <c r="M10" s="22">
        <f t="shared" si="2"/>
        <v>499.20000000000005</v>
      </c>
      <c r="N10" s="22">
        <f t="shared" si="2"/>
        <v>499.20000000000005</v>
      </c>
      <c r="O10" s="22">
        <f t="shared" si="2"/>
        <v>499.20000000000005</v>
      </c>
      <c r="P10" s="4"/>
      <c r="Q10" s="5"/>
      <c r="R10" s="2"/>
      <c r="S10" s="2"/>
    </row>
    <row r="11" spans="1:22" x14ac:dyDescent="0.25">
      <c r="A11" s="2"/>
      <c r="B11" s="5"/>
      <c r="C11" s="26" t="s">
        <v>27</v>
      </c>
      <c r="D11" s="21">
        <f t="shared" ref="D11:O11" si="3">(HRM*D8)/1000</f>
        <v>6240.0000000000009</v>
      </c>
      <c r="E11" s="21">
        <f t="shared" si="3"/>
        <v>6240.0000000000009</v>
      </c>
      <c r="F11" s="21">
        <f t="shared" si="3"/>
        <v>6240.0000000000009</v>
      </c>
      <c r="G11" s="21">
        <f t="shared" si="3"/>
        <v>6240.0000000000009</v>
      </c>
      <c r="H11" s="21">
        <f t="shared" si="3"/>
        <v>6240.0000000000009</v>
      </c>
      <c r="I11" s="21">
        <f t="shared" si="3"/>
        <v>6240.0000000000009</v>
      </c>
      <c r="J11" s="21">
        <f t="shared" si="3"/>
        <v>6240.0000000000009</v>
      </c>
      <c r="K11" s="21">
        <f t="shared" si="3"/>
        <v>6240.0000000000009</v>
      </c>
      <c r="L11" s="21">
        <f t="shared" si="3"/>
        <v>6240.0000000000009</v>
      </c>
      <c r="M11" s="21">
        <f t="shared" si="3"/>
        <v>6240.0000000000009</v>
      </c>
      <c r="N11" s="21">
        <f t="shared" si="3"/>
        <v>6240.0000000000009</v>
      </c>
      <c r="O11" s="21">
        <f t="shared" si="3"/>
        <v>6240.0000000000009</v>
      </c>
      <c r="P11" s="4"/>
      <c r="Q11" s="5"/>
      <c r="R11" s="2"/>
      <c r="S11" s="2"/>
    </row>
    <row r="12" spans="1:22" x14ac:dyDescent="0.25">
      <c r="A12" s="2"/>
      <c r="B12" s="5"/>
      <c r="C12" s="26" t="s">
        <v>20</v>
      </c>
      <c r="D12" s="23">
        <f t="shared" ref="D12:O12" si="4">D11*Cost</f>
        <v>686.40000000000009</v>
      </c>
      <c r="E12" s="23">
        <f t="shared" si="4"/>
        <v>686.40000000000009</v>
      </c>
      <c r="F12" s="23">
        <f t="shared" si="4"/>
        <v>686.40000000000009</v>
      </c>
      <c r="G12" s="23">
        <f t="shared" si="4"/>
        <v>686.40000000000009</v>
      </c>
      <c r="H12" s="23">
        <f t="shared" si="4"/>
        <v>686.40000000000009</v>
      </c>
      <c r="I12" s="23">
        <f t="shared" si="4"/>
        <v>686.40000000000009</v>
      </c>
      <c r="J12" s="23">
        <f t="shared" si="4"/>
        <v>686.40000000000009</v>
      </c>
      <c r="K12" s="23">
        <f t="shared" si="4"/>
        <v>686.40000000000009</v>
      </c>
      <c r="L12" s="23">
        <f t="shared" si="4"/>
        <v>686.40000000000009</v>
      </c>
      <c r="M12" s="23">
        <f t="shared" si="4"/>
        <v>686.40000000000009</v>
      </c>
      <c r="N12" s="23">
        <f t="shared" si="4"/>
        <v>686.40000000000009</v>
      </c>
      <c r="O12" s="23">
        <f t="shared" si="4"/>
        <v>686.40000000000009</v>
      </c>
      <c r="P12" s="4"/>
      <c r="Q12" s="5"/>
      <c r="R12" s="2"/>
      <c r="S12" s="2"/>
    </row>
    <row r="13" spans="1:22" ht="15.75" thickBot="1" x14ac:dyDescent="0.3">
      <c r="A13" s="2"/>
      <c r="B13" s="2"/>
      <c r="C13" s="34"/>
      <c r="D13" s="3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2"/>
      <c r="Q13" s="5"/>
      <c r="R13" s="2"/>
      <c r="S13" s="2"/>
      <c r="V13" t="s">
        <v>23</v>
      </c>
    </row>
    <row r="14" spans="1:22" ht="19.5" thickBot="1" x14ac:dyDescent="0.35">
      <c r="A14" s="2"/>
      <c r="B14" s="5"/>
      <c r="C14" s="49" t="s">
        <v>15</v>
      </c>
      <c r="D14" s="50">
        <f>SUM(D12:O12)</f>
        <v>8236.7999999999993</v>
      </c>
      <c r="E14" s="14"/>
      <c r="F14" s="2"/>
      <c r="G14" s="2"/>
      <c r="H14" s="2"/>
      <c r="I14" s="2"/>
      <c r="J14" s="2"/>
      <c r="K14" s="2"/>
      <c r="L14" s="2"/>
      <c r="M14" s="2"/>
      <c r="N14" s="2"/>
      <c r="O14" s="5"/>
      <c r="P14" s="2"/>
      <c r="Q14" s="5"/>
      <c r="R14" s="2"/>
      <c r="S14" s="2"/>
    </row>
    <row r="15" spans="1:22" x14ac:dyDescent="0.25">
      <c r="A15" s="2"/>
      <c r="B15" s="2"/>
      <c r="C15" s="34"/>
      <c r="D15" s="3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"/>
      <c r="Q15" s="5"/>
      <c r="R15" s="2"/>
      <c r="S15" s="2"/>
    </row>
    <row r="16" spans="1:22" ht="18.75" x14ac:dyDescent="0.3">
      <c r="A16" s="2"/>
      <c r="B16" s="5"/>
      <c r="C16" s="28" t="s">
        <v>35</v>
      </c>
      <c r="D16" s="29" t="s">
        <v>0</v>
      </c>
      <c r="E16" s="29" t="s">
        <v>1</v>
      </c>
      <c r="F16" s="29" t="s">
        <v>2</v>
      </c>
      <c r="G16" s="29" t="s">
        <v>3</v>
      </c>
      <c r="H16" s="29" t="s">
        <v>4</v>
      </c>
      <c r="I16" s="29" t="s">
        <v>5</v>
      </c>
      <c r="J16" s="29" t="s">
        <v>6</v>
      </c>
      <c r="K16" s="29" t="s">
        <v>7</v>
      </c>
      <c r="L16" s="29" t="s">
        <v>8</v>
      </c>
      <c r="M16" s="29" t="s">
        <v>9</v>
      </c>
      <c r="N16" s="29" t="s">
        <v>10</v>
      </c>
      <c r="O16" s="29" t="s">
        <v>11</v>
      </c>
      <c r="P16" s="4"/>
      <c r="Q16" s="5"/>
      <c r="R16" s="2"/>
      <c r="S16" s="2"/>
    </row>
    <row r="17" spans="1:19" s="1" customFormat="1" ht="15.75" x14ac:dyDescent="0.25">
      <c r="A17" s="2"/>
      <c r="B17" s="5"/>
      <c r="C17" s="30" t="s">
        <v>25</v>
      </c>
      <c r="D17" s="31">
        <v>0.94</v>
      </c>
      <c r="E17" s="32">
        <f>D17</f>
        <v>0.94</v>
      </c>
      <c r="F17" s="32">
        <f t="shared" ref="F17:O17" si="5">E17</f>
        <v>0.94</v>
      </c>
      <c r="G17" s="32">
        <f t="shared" si="5"/>
        <v>0.94</v>
      </c>
      <c r="H17" s="32">
        <f t="shared" si="5"/>
        <v>0.94</v>
      </c>
      <c r="I17" s="32">
        <f t="shared" si="5"/>
        <v>0.94</v>
      </c>
      <c r="J17" s="32">
        <f t="shared" si="5"/>
        <v>0.94</v>
      </c>
      <c r="K17" s="32">
        <f t="shared" si="5"/>
        <v>0.94</v>
      </c>
      <c r="L17" s="32">
        <f t="shared" si="5"/>
        <v>0.94</v>
      </c>
      <c r="M17" s="32">
        <f t="shared" si="5"/>
        <v>0.94</v>
      </c>
      <c r="N17" s="32">
        <f t="shared" si="5"/>
        <v>0.94</v>
      </c>
      <c r="O17" s="32">
        <f t="shared" si="5"/>
        <v>0.94</v>
      </c>
      <c r="P17" s="4"/>
      <c r="Q17" s="5"/>
      <c r="R17" s="2"/>
      <c r="S17" s="2"/>
    </row>
    <row r="18" spans="1:19" x14ac:dyDescent="0.25">
      <c r="A18" s="2"/>
      <c r="B18" s="5"/>
      <c r="C18" s="26" t="s">
        <v>37</v>
      </c>
      <c r="D18" s="21">
        <f t="shared" ref="D18:O18" si="6">(100%-D17)*D11</f>
        <v>374.40000000000038</v>
      </c>
      <c r="E18" s="21">
        <f t="shared" si="6"/>
        <v>374.40000000000038</v>
      </c>
      <c r="F18" s="21">
        <f t="shared" si="6"/>
        <v>374.40000000000038</v>
      </c>
      <c r="G18" s="21">
        <f t="shared" si="6"/>
        <v>374.40000000000038</v>
      </c>
      <c r="H18" s="21">
        <f t="shared" si="6"/>
        <v>374.40000000000038</v>
      </c>
      <c r="I18" s="21">
        <f t="shared" si="6"/>
        <v>374.40000000000038</v>
      </c>
      <c r="J18" s="21">
        <f t="shared" si="6"/>
        <v>374.40000000000038</v>
      </c>
      <c r="K18" s="21">
        <f t="shared" si="6"/>
        <v>374.40000000000038</v>
      </c>
      <c r="L18" s="21">
        <f t="shared" si="6"/>
        <v>374.40000000000038</v>
      </c>
      <c r="M18" s="21">
        <f t="shared" si="6"/>
        <v>374.40000000000038</v>
      </c>
      <c r="N18" s="21">
        <f t="shared" si="6"/>
        <v>374.40000000000038</v>
      </c>
      <c r="O18" s="21">
        <f t="shared" si="6"/>
        <v>374.40000000000038</v>
      </c>
      <c r="P18" s="4"/>
      <c r="Q18" s="5"/>
      <c r="R18" s="2"/>
      <c r="S18" s="2"/>
    </row>
    <row r="19" spans="1:19" x14ac:dyDescent="0.25">
      <c r="A19" s="2"/>
      <c r="B19" s="5"/>
      <c r="C19" s="26" t="s">
        <v>36</v>
      </c>
      <c r="D19" s="33">
        <f t="shared" ref="D19:O19" si="7">D18*Cost</f>
        <v>41.18400000000004</v>
      </c>
      <c r="E19" s="33">
        <f t="shared" si="7"/>
        <v>41.18400000000004</v>
      </c>
      <c r="F19" s="33">
        <f t="shared" si="7"/>
        <v>41.18400000000004</v>
      </c>
      <c r="G19" s="33">
        <f t="shared" si="7"/>
        <v>41.18400000000004</v>
      </c>
      <c r="H19" s="33">
        <f t="shared" si="7"/>
        <v>41.18400000000004</v>
      </c>
      <c r="I19" s="33">
        <f t="shared" si="7"/>
        <v>41.18400000000004</v>
      </c>
      <c r="J19" s="33">
        <f t="shared" si="7"/>
        <v>41.18400000000004</v>
      </c>
      <c r="K19" s="33">
        <f t="shared" si="7"/>
        <v>41.18400000000004</v>
      </c>
      <c r="L19" s="33">
        <f t="shared" si="7"/>
        <v>41.18400000000004</v>
      </c>
      <c r="M19" s="33">
        <f t="shared" si="7"/>
        <v>41.18400000000004</v>
      </c>
      <c r="N19" s="33">
        <f t="shared" si="7"/>
        <v>41.18400000000004</v>
      </c>
      <c r="O19" s="33">
        <f t="shared" si="7"/>
        <v>41.18400000000004</v>
      </c>
      <c r="P19" s="4"/>
      <c r="Q19" s="5"/>
      <c r="R19" s="2"/>
      <c r="S19" s="2"/>
    </row>
    <row r="20" spans="1:19" ht="15.75" thickBot="1" x14ac:dyDescent="0.3">
      <c r="A20" s="2"/>
      <c r="B20" s="2"/>
      <c r="C20" s="34"/>
      <c r="D20" s="3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  <c r="Q20" s="5"/>
      <c r="R20" s="2"/>
      <c r="S20" s="2"/>
    </row>
    <row r="21" spans="1:19" ht="19.5" thickBot="1" x14ac:dyDescent="0.35">
      <c r="A21" s="2"/>
      <c r="B21" s="5"/>
      <c r="C21" s="49" t="s">
        <v>16</v>
      </c>
      <c r="D21" s="51">
        <f>SUM(D19:O19)</f>
        <v>494.20800000000037</v>
      </c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2"/>
      <c r="S21" s="2"/>
    </row>
    <row r="22" spans="1:19" ht="14.25" customHeight="1" thickBot="1" x14ac:dyDescent="0.3">
      <c r="A22" s="2"/>
      <c r="B22" s="2"/>
      <c r="C22" s="34"/>
      <c r="D22" s="35"/>
      <c r="E22" s="27"/>
      <c r="F22" s="13"/>
      <c r="G22" s="70"/>
      <c r="H22" s="70"/>
      <c r="I22" s="71"/>
      <c r="J22" s="71"/>
      <c r="K22" s="2"/>
      <c r="L22" s="2"/>
      <c r="M22" s="2"/>
      <c r="N22" s="2"/>
      <c r="O22" s="2"/>
      <c r="P22" s="2"/>
      <c r="Q22" s="5"/>
      <c r="R22" s="2"/>
      <c r="S22" s="2"/>
    </row>
    <row r="23" spans="1:19" ht="21.4" customHeight="1" thickBot="1" x14ac:dyDescent="0.3">
      <c r="A23" s="2"/>
      <c r="B23" s="5"/>
      <c r="C23" s="54" t="s">
        <v>17</v>
      </c>
      <c r="D23" s="52"/>
      <c r="E23" s="53">
        <f>D14-D21</f>
        <v>7742.5919999999987</v>
      </c>
      <c r="F23" s="13"/>
      <c r="G23" s="70"/>
      <c r="H23" s="70"/>
      <c r="I23" s="71"/>
      <c r="J23" s="71"/>
      <c r="K23" s="2"/>
      <c r="L23" s="2"/>
      <c r="M23" s="2"/>
      <c r="N23" s="2"/>
      <c r="O23" s="2"/>
      <c r="P23" s="2"/>
      <c r="Q23" s="5"/>
      <c r="R23" s="2"/>
      <c r="S23" s="2"/>
    </row>
    <row r="24" spans="1:19" x14ac:dyDescent="0.25">
      <c r="A24" s="2"/>
      <c r="B24" s="2"/>
      <c r="C24" s="25"/>
      <c r="D24" s="19"/>
      <c r="E24" s="1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  <c r="R24" s="2"/>
      <c r="S24" s="2"/>
    </row>
    <row r="25" spans="1:19" ht="18.75" x14ac:dyDescent="0.3">
      <c r="A25" s="2"/>
      <c r="B25" s="2"/>
      <c r="C25" s="63" t="s">
        <v>18</v>
      </c>
      <c r="D25" s="64">
        <v>37500</v>
      </c>
      <c r="E25" s="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  <c r="R25" s="2"/>
      <c r="S25" s="2"/>
    </row>
    <row r="26" spans="1:19" ht="18.75" x14ac:dyDescent="0.3">
      <c r="A26" s="2"/>
      <c r="B26" s="2"/>
      <c r="C26" s="63" t="s">
        <v>21</v>
      </c>
      <c r="D26" s="65">
        <v>32000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2"/>
      <c r="S26" s="2"/>
    </row>
    <row r="27" spans="1:19" ht="14.25" customHeight="1" thickBot="1" x14ac:dyDescent="0.3">
      <c r="A27" s="2"/>
      <c r="B27" s="2"/>
      <c r="C27" s="36"/>
      <c r="D27" s="37"/>
      <c r="E27" s="37"/>
      <c r="G27" s="37"/>
      <c r="H27" s="2"/>
      <c r="I27" s="2"/>
      <c r="J27" s="2"/>
      <c r="K27" s="2"/>
      <c r="L27" s="2"/>
      <c r="M27" s="2"/>
      <c r="N27" s="2"/>
      <c r="O27" s="2"/>
      <c r="P27" s="2"/>
      <c r="Q27" s="5"/>
      <c r="R27" s="2"/>
      <c r="S27" s="2"/>
    </row>
    <row r="28" spans="1:19" ht="21.75" customHeight="1" thickBot="1" x14ac:dyDescent="0.3">
      <c r="A28" s="2"/>
      <c r="B28" s="5"/>
      <c r="C28" s="55" t="s">
        <v>24</v>
      </c>
      <c r="D28" s="39"/>
      <c r="E28" s="39"/>
      <c r="F28" s="40">
        <f>D25/E23</f>
        <v>4.8433392848286472</v>
      </c>
      <c r="G28" s="41" t="s">
        <v>19</v>
      </c>
      <c r="H28" s="4"/>
      <c r="I28" s="12"/>
      <c r="J28" s="2"/>
      <c r="K28" s="2"/>
      <c r="L28" s="2"/>
      <c r="M28" s="2"/>
      <c r="N28" s="2"/>
      <c r="O28" s="2"/>
      <c r="P28" s="2"/>
      <c r="Q28" s="5"/>
      <c r="R28" s="2"/>
      <c r="S28" s="2"/>
    </row>
    <row r="29" spans="1:19" ht="14.25" customHeight="1" thickBot="1" x14ac:dyDescent="0.3">
      <c r="A29" s="2"/>
      <c r="B29" s="2"/>
      <c r="C29" s="42"/>
      <c r="D29" s="43"/>
      <c r="E29" s="43"/>
      <c r="F29" s="43"/>
      <c r="G29" s="43"/>
      <c r="H29" s="2"/>
      <c r="I29" s="12"/>
      <c r="J29" s="2"/>
      <c r="K29" s="2"/>
      <c r="L29" s="2"/>
      <c r="M29" s="2"/>
      <c r="N29" s="2"/>
      <c r="O29" s="2"/>
      <c r="P29" s="2"/>
      <c r="Q29" s="5"/>
      <c r="R29" s="2"/>
      <c r="S29" s="2"/>
    </row>
    <row r="30" spans="1:19" ht="21.75" customHeight="1" thickBot="1" x14ac:dyDescent="0.55000000000000004">
      <c r="A30" s="2"/>
      <c r="B30" s="5"/>
      <c r="C30" s="38" t="s">
        <v>34</v>
      </c>
      <c r="D30" s="46"/>
      <c r="E30" s="46"/>
      <c r="F30" s="47">
        <f>(D25-D26)/E23</f>
        <v>0.7103564284415349</v>
      </c>
      <c r="G30" s="48" t="s">
        <v>22</v>
      </c>
      <c r="H30" s="4"/>
      <c r="I30" s="11"/>
      <c r="J30" s="2"/>
      <c r="K30" s="2"/>
      <c r="L30" s="2"/>
      <c r="M30" s="2"/>
      <c r="N30" s="2"/>
      <c r="O30" s="2"/>
      <c r="P30" s="2"/>
      <c r="Q30" s="5"/>
      <c r="R30" s="2"/>
      <c r="S30" s="2"/>
    </row>
    <row r="31" spans="1:19" x14ac:dyDescent="0.25">
      <c r="A31" s="2"/>
      <c r="B31" s="2"/>
      <c r="C31" s="44"/>
      <c r="D31" s="19"/>
      <c r="E31" s="45"/>
      <c r="F31" s="19"/>
      <c r="G31" s="19"/>
      <c r="H31" s="2"/>
      <c r="I31" s="2"/>
      <c r="J31" s="2"/>
      <c r="K31" s="2"/>
      <c r="L31" s="2"/>
      <c r="M31" s="2"/>
      <c r="N31" s="2"/>
      <c r="O31" s="2"/>
      <c r="P31" s="2"/>
      <c r="Q31" s="5"/>
      <c r="R31" s="2"/>
      <c r="S31" s="2"/>
    </row>
    <row r="32" spans="1:19" x14ac:dyDescent="0.25">
      <c r="A32" s="2"/>
      <c r="B32" s="2"/>
      <c r="C32" s="7"/>
      <c r="D32" s="2"/>
      <c r="E32" s="8"/>
      <c r="F32" s="8"/>
      <c r="G32" s="8"/>
      <c r="H32" s="8"/>
      <c r="I32" s="2"/>
      <c r="J32" s="2"/>
      <c r="K32" s="2"/>
      <c r="L32" s="2"/>
      <c r="M32" s="2"/>
      <c r="N32" s="2"/>
      <c r="O32" s="2"/>
      <c r="P32" s="2"/>
      <c r="Q32" s="5"/>
      <c r="R32" s="2"/>
      <c r="S32" s="2"/>
    </row>
    <row r="33" spans="1:19" x14ac:dyDescent="0.25">
      <c r="A33" s="2"/>
      <c r="B33" s="2"/>
      <c r="C33" s="7"/>
      <c r="D33" s="2"/>
      <c r="E33" s="8"/>
      <c r="F33" s="8"/>
      <c r="G33" s="8"/>
      <c r="H33" s="8"/>
      <c r="I33" s="2"/>
      <c r="J33" s="2"/>
      <c r="K33" s="2"/>
      <c r="L33" s="2"/>
      <c r="M33" s="2"/>
      <c r="N33" s="2"/>
      <c r="O33" s="2"/>
      <c r="P33" s="2"/>
      <c r="Q33" s="5"/>
      <c r="R33" s="2"/>
      <c r="S33" s="2"/>
    </row>
    <row r="34" spans="1:19" x14ac:dyDescent="0.25">
      <c r="A34" s="2"/>
      <c r="B34" s="2"/>
      <c r="C34" s="4"/>
      <c r="D34" s="2"/>
      <c r="E34" s="2"/>
      <c r="F34" s="2"/>
      <c r="G34" s="9"/>
      <c r="H34" s="2"/>
      <c r="I34" s="2"/>
      <c r="J34" s="2"/>
      <c r="K34" s="2"/>
      <c r="L34" s="2"/>
      <c r="M34" s="2"/>
      <c r="N34" s="2"/>
      <c r="O34" s="2"/>
      <c r="P34" s="2"/>
      <c r="Q34" s="5"/>
      <c r="R34" s="2"/>
      <c r="S34" s="2"/>
    </row>
    <row r="35" spans="1:19" x14ac:dyDescent="0.25">
      <c r="A35" s="2"/>
      <c r="B35" s="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</sheetData>
  <mergeCells count="3">
    <mergeCell ref="H3:L4"/>
    <mergeCell ref="G22:H23"/>
    <mergeCell ref="I22:J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Cost</vt:lpstr>
      <vt:lpstr>HRD</vt:lpstr>
      <vt:lpstr>HRM</vt:lpstr>
      <vt:lpstr>HRSD</vt:lpstr>
      <vt:lpstr>HRW</vt:lpstr>
      <vt:lpstr>WATT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Turner</dc:creator>
  <cp:lastModifiedBy>Eric Turner</cp:lastModifiedBy>
  <dcterms:created xsi:type="dcterms:W3CDTF">2015-09-17T17:05:26Z</dcterms:created>
  <dcterms:modified xsi:type="dcterms:W3CDTF">2016-01-06T17:04:41Z</dcterms:modified>
</cp:coreProperties>
</file>